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Лист1!$A$14:$Y$14</definedName>
  </definedNames>
  <calcPr calcId="162913" refMode="R1C1"/>
</workbook>
</file>

<file path=xl/calcChain.xml><?xml version="1.0" encoding="utf-8"?>
<calcChain xmlns="http://schemas.openxmlformats.org/spreadsheetml/2006/main">
  <c r="X16" i="1"/>
  <c r="X17"/>
  <c r="X18"/>
  <c r="X15"/>
  <c r="X19" s="1"/>
  <c r="X20" s="1"/>
  <c r="W17"/>
  <c r="Y17" s="1"/>
  <c r="Y15"/>
  <c r="W18"/>
  <c r="Y18" s="1"/>
  <c r="W15"/>
  <c r="W16"/>
  <c r="Y16" s="1"/>
</calcChain>
</file>

<file path=xl/sharedStrings.xml><?xml version="1.0" encoding="utf-8"?>
<sst xmlns="http://schemas.openxmlformats.org/spreadsheetml/2006/main" count="97" uniqueCount="86">
  <si>
    <t>ОБОСНОВАНИЕ НМЦ</t>
  </si>
  <si>
    <t xml:space="preserve">Наименование Общества - Заказчика </t>
  </si>
  <si>
    <t>ООО СКС</t>
  </si>
  <si>
    <t>Код подгруппы</t>
  </si>
  <si>
    <t>СА04, СА01</t>
  </si>
  <si>
    <t>Наименование подгруппы</t>
  </si>
  <si>
    <t>Приборы учета электроэнергии, Приборы учета воды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</si>
  <si>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</si>
  <si>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</si>
  <si>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</si>
  <si>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</si>
  <si>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</si>
  <si>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"Базовая цена"</t>
  </si>
  <si>
    <t xml:space="preserve">
Индекс роста цен для пересчета цен _____г. к уровню цен _____г.</t>
  </si>
  <si>
    <t>Плановая цена, руб без НДС</t>
  </si>
  <si>
    <t>Источник № 2 "Текущие рыночные предложения от потенциальных поставщиков"  (руб/ед. изм.), без НДС</t>
  </si>
  <si>
    <t xml:space="preserve">n - количество значений, используемых в расчете </t>
  </si>
  <si>
    <t xml:space="preserve">НМЦ: 
Средняя цена руб. за ед. изм. без НДС </t>
  </si>
  <si>
    <t>Расчет  стоимости согласно НМЦ по формуле,  руб. без НДС</t>
  </si>
  <si>
    <t>Коэффициент вариации цен V (%)                    (не должен превышать 33%)</t>
  </si>
  <si>
    <t>цена за ед.изм. без НДС</t>
  </si>
  <si>
    <t>№  договора</t>
  </si>
  <si>
    <t>дата  договора</t>
  </si>
  <si>
    <t>Наименование контрагента</t>
  </si>
  <si>
    <t>Поставщик 1</t>
  </si>
  <si>
    <t>Поставщик 2</t>
  </si>
  <si>
    <t>Поставщик 3</t>
  </si>
  <si>
    <t>Поставщик 4</t>
  </si>
  <si>
    <t>Поставщик 5</t>
  </si>
  <si>
    <t>Поставщик 6</t>
  </si>
  <si>
    <t>Поставщик 7</t>
  </si>
  <si>
    <t>Поставщик 8</t>
  </si>
  <si>
    <t>Поставщик 9</t>
  </si>
  <si>
    <t>Поставщик 10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</si>
  <si>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</si>
  <si>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</si>
  <si>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</si>
  <si>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</si>
  <si>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</si>
  <si>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</si>
  <si>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</si>
  <si>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</si>
  <si>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</si>
  <si>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</si>
  <si>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</si>
  <si>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</si>
  <si>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</si>
  <si>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</si>
  <si>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</si>
  <si>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</si>
  <si>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</si>
  <si>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</si>
  <si>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</si>
  <si>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</si>
  <si>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</si>
  <si>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13</t>
  </si>
  <si>
    <t>14</t>
  </si>
  <si>
    <t>15</t>
  </si>
  <si>
    <t>16</t>
  </si>
  <si>
    <t>СА04000083</t>
  </si>
  <si>
    <t>Счетчик электрической энергии Меркурий 230 ART-03 PQRSIDN 3ф 5/7,5А 230/400В кл. точ.0,5S/1</t>
  </si>
  <si>
    <t>шт</t>
  </si>
  <si>
    <t>СА04000131</t>
  </si>
  <si>
    <t>Счетчик электрической энергии ПСЧ-4ТМ.05МД.17 3ф 5/10А 230В кл. точ.1</t>
  </si>
  <si>
    <t>СА01000150</t>
  </si>
  <si>
    <t>Расходомер-скоростемер микрокомпьютерный МКРС 0,001...10000м2 0,02...5м/с портативный</t>
  </si>
  <si>
    <t>СА01000163</t>
  </si>
  <si>
    <t>Расходомер-счетчик ультразвуковой СУР-97 407251.002-01 DN150 одноканальный с индикацией интерфейсом Ethernet RS-485 линией связи 25м 630м3/ч</t>
  </si>
  <si>
    <t>Расчетная НМЦ</t>
  </si>
  <si>
    <t>НМЦ установлена Заказчиком</t>
  </si>
  <si>
    <t>Приложения:</t>
  </si>
  <si>
    <t>Коммерческое предложение (снд) 000000548 от 04.12.2023 14:31:48</t>
  </si>
  <si>
    <t>Коммерческое предложение (снд) 000000549 от 04.12.2023 14:37:04</t>
  </si>
  <si>
    <t>Коммерческое предложение (снд) 000000550 от 04.12.2023 14:37:14</t>
  </si>
  <si>
    <t>Исполнитель:</t>
  </si>
  <si>
    <t>04.12.2023 14:43:31</t>
  </si>
  <si>
    <t>дата</t>
  </si>
  <si>
    <t>должность</t>
  </si>
  <si>
    <t>подпись</t>
  </si>
  <si>
    <t>ФИО</t>
  </si>
  <si>
    <t>Руководитель подразделения снабжения:</t>
  </si>
  <si>
    <t>Примечание -  пояснение в случае отсутствия возможности использовать ценовую информацию из 3-х источников:</t>
  </si>
  <si>
    <t>Инженер группы закупок УМТС</t>
  </si>
  <si>
    <t>Захаров Д.В.</t>
  </si>
  <si>
    <t>Начальник УМТС</t>
  </si>
  <si>
    <t>Аблякимов Р.Э.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</si>
</sst>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#,##0.0"/>
  </numFmts>
  <fonts count="3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b/>
      <sz val="12"/>
      <name val="Arial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0" borderId="0" xfId="1" applyAlignment="1">
      <alignment vertical="center"/>
    </xf>
    <xf numFmtId="0" fontId="0" fillId="0" borderId="0" xfId="0" applyAlignment="1">
      <alignment vertical="center"/>
    </xf>
    <xf numFmtId="0" fontId="1" fillId="0" borderId="1" xfId="1" applyFont="1" applyBorder="1" applyAlignment="1">
      <alignment vertical="center"/>
    </xf>
    <xf numFmtId="0" fontId="1" fillId="0" borderId="1" xfId="1" applyNumberFormat="1" applyFont="1" applyBorder="1" applyAlignment="1">
      <alignment horizontal="center" vertical="center"/>
    </xf>
    <xf numFmtId="1" fontId="1" fillId="0" borderId="1" xfId="1" applyNumberFormat="1" applyFont="1" applyBorder="1" applyAlignment="1">
      <alignment horizontal="right" vertical="center" wrapText="1"/>
    </xf>
    <xf numFmtId="0" fontId="1" fillId="0" borderId="1" xfId="1" applyNumberFormat="1" applyFont="1" applyBorder="1" applyAlignment="1">
      <alignment vertical="center" wrapText="1"/>
    </xf>
    <xf numFmtId="0" fontId="1" fillId="0" borderId="1" xfId="1" applyFont="1" applyBorder="1" applyAlignment="1">
      <alignment vertical="center" wrapText="1"/>
    </xf>
    <xf numFmtId="4" fontId="1" fillId="0" borderId="1" xfId="1" applyNumberFormat="1" applyFont="1" applyBorder="1" applyAlignment="1">
      <alignment horizontal="right" vertical="center" wrapText="1"/>
    </xf>
    <xf numFmtId="164" fontId="1" fillId="0" borderId="1" xfId="1" applyNumberFormat="1" applyFont="1" applyBorder="1" applyAlignment="1">
      <alignment horizontal="right" vertical="center" wrapText="1"/>
    </xf>
    <xf numFmtId="165" fontId="1" fillId="0" borderId="1" xfId="1" applyNumberFormat="1" applyFont="1" applyBorder="1" applyAlignment="1">
      <alignment horizontal="right" vertical="center"/>
    </xf>
    <xf numFmtId="3" fontId="1" fillId="0" borderId="1" xfId="1" applyNumberFormat="1" applyFont="1" applyBorder="1" applyAlignment="1">
      <alignment horizontal="right" vertical="center" wrapText="1"/>
    </xf>
    <xf numFmtId="0" fontId="1" fillId="0" borderId="1" xfId="1" applyNumberFormat="1" applyFont="1" applyBorder="1" applyAlignment="1">
      <alignment horizontal="right" vertical="center" wrapText="1"/>
    </xf>
    <xf numFmtId="2" fontId="1" fillId="0" borderId="1" xfId="1" applyNumberFormat="1" applyFont="1" applyBorder="1" applyAlignment="1">
      <alignment horizontal="right" vertical="center" wrapText="1"/>
    </xf>
    <xf numFmtId="4" fontId="1" fillId="0" borderId="1" xfId="1" applyNumberFormat="1" applyFont="1" applyBorder="1" applyAlignment="1">
      <alignment horizontal="right" vertical="center"/>
    </xf>
    <xf numFmtId="0" fontId="1" fillId="0" borderId="8" xfId="1" applyNumberFormat="1" applyFont="1" applyBorder="1" applyAlignment="1">
      <alignment vertical="center" wrapText="1"/>
    </xf>
    <xf numFmtId="0" fontId="1" fillId="0" borderId="9" xfId="1" applyNumberFormat="1" applyFont="1" applyBorder="1" applyAlignment="1">
      <alignment vertical="center" wrapText="1"/>
    </xf>
    <xf numFmtId="0" fontId="1" fillId="0" borderId="10" xfId="1" applyNumberFormat="1" applyFont="1" applyBorder="1" applyAlignment="1">
      <alignment vertical="center" wrapText="1"/>
    </xf>
    <xf numFmtId="0" fontId="1" fillId="0" borderId="5" xfId="1" applyNumberFormat="1" applyFont="1" applyBorder="1" applyAlignment="1">
      <alignment vertical="center" wrapText="1"/>
    </xf>
    <xf numFmtId="0" fontId="1" fillId="0" borderId="0" xfId="1" applyAlignment="1">
      <alignment vertical="center"/>
    </xf>
    <xf numFmtId="0" fontId="1" fillId="0" borderId="5" xfId="1" applyNumberFormat="1" applyFont="1" applyBorder="1" applyAlignment="1">
      <alignment horizontal="center" vertical="center" wrapText="1"/>
    </xf>
    <xf numFmtId="0" fontId="1" fillId="0" borderId="5" xfId="1" applyNumberFormat="1" applyFont="1" applyBorder="1" applyAlignment="1">
      <alignment horizontal="center" vertical="center"/>
    </xf>
    <xf numFmtId="0" fontId="1" fillId="0" borderId="0" xfId="1" applyNumberFormat="1" applyFont="1" applyAlignment="1">
      <alignment horizontal="center" vertical="center"/>
    </xf>
    <xf numFmtId="0" fontId="1" fillId="0" borderId="0" xfId="1" applyNumberFormat="1" applyAlignment="1">
      <alignment horizontal="center" vertical="center"/>
    </xf>
    <xf numFmtId="0" fontId="1" fillId="0" borderId="0" xfId="1" applyNumberFormat="1" applyAlignment="1">
      <alignment horizontal="center" vertical="center" wrapText="1"/>
    </xf>
    <xf numFmtId="0" fontId="1" fillId="0" borderId="1" xfId="1" applyNumberFormat="1" applyFont="1" applyBorder="1" applyAlignment="1">
      <alignment horizontal="center" vertical="center" wrapText="1"/>
    </xf>
    <xf numFmtId="0" fontId="1" fillId="0" borderId="2" xfId="1" applyNumberFormat="1" applyFont="1" applyBorder="1" applyAlignment="1">
      <alignment vertical="center" wrapText="1"/>
    </xf>
    <xf numFmtId="0" fontId="1" fillId="0" borderId="3" xfId="1" applyNumberFormat="1" applyFont="1" applyBorder="1" applyAlignment="1">
      <alignment vertical="center" wrapText="1"/>
    </xf>
    <xf numFmtId="0" fontId="1" fillId="0" borderId="7" xfId="1" applyNumberFormat="1" applyFont="1" applyBorder="1" applyAlignment="1">
      <alignment vertical="center" wrapText="1"/>
    </xf>
    <xf numFmtId="0" fontId="1" fillId="0" borderId="2" xfId="1" applyNumberFormat="1" applyFont="1" applyBorder="1" applyAlignment="1">
      <alignment horizontal="center" vertical="center" wrapText="1"/>
    </xf>
    <xf numFmtId="0" fontId="1" fillId="0" borderId="3" xfId="1" applyNumberFormat="1" applyFont="1" applyBorder="1" applyAlignment="1">
      <alignment horizontal="center" vertical="center" wrapText="1"/>
    </xf>
    <xf numFmtId="0" fontId="1" fillId="0" borderId="7" xfId="1" applyNumberFormat="1" applyFont="1" applyBorder="1" applyAlignment="1">
      <alignment horizontal="center" vertical="center" wrapText="1"/>
    </xf>
    <xf numFmtId="0" fontId="1" fillId="0" borderId="4" xfId="1" applyNumberFormat="1" applyFont="1" applyBorder="1" applyAlignment="1">
      <alignment horizontal="center" vertical="center" wrapText="1"/>
    </xf>
    <xf numFmtId="0" fontId="1" fillId="0" borderId="6" xfId="1" applyNumberFormat="1" applyFont="1" applyBorder="1" applyAlignment="1">
      <alignment horizontal="center" vertical="center" wrapText="1"/>
    </xf>
    <xf numFmtId="0" fontId="1" fillId="0" borderId="2" xfId="1" applyFont="1" applyBorder="1" applyAlignment="1">
      <alignment vertical="center"/>
    </xf>
    <xf numFmtId="0" fontId="1" fillId="0" borderId="3" xfId="1" applyFont="1" applyBorder="1" applyAlignment="1">
      <alignment vertical="center"/>
    </xf>
    <xf numFmtId="0" fontId="1" fillId="0" borderId="7" xfId="1" applyFont="1" applyBorder="1" applyAlignment="1">
      <alignment vertical="center"/>
    </xf>
    <xf numFmtId="0" fontId="1" fillId="0" borderId="1" xfId="1" applyFont="1" applyBorder="1" applyAlignment="1">
      <alignment vertical="center"/>
    </xf>
    <xf numFmtId="0" fontId="2" fillId="0" borderId="0" xfId="1" applyNumberFormat="1" applyFont="1" applyAlignment="1">
      <alignment horizontal="center" vertical="center" wrapText="1"/>
    </xf>
    <xf numFmtId="0" fontId="1" fillId="0" borderId="1" xfId="1" applyNumberFormat="1" applyFont="1" applyBorder="1" applyAlignment="1">
      <alignment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41"/>
  <sheetViews>
    <sheetView tabSelected="1" workbookViewId="0">
      <selection activeCell="Y26" sqref="Y26"/>
    </sheetView>
  </sheetViews>
  <sheetFormatPr defaultRowHeight="15"/>
  <cols>
    <col min="1" max="1" width="4.140625" style="2" customWidth="1"/>
    <col min="2" max="2" width="10.5703125" style="2" customWidth="1"/>
    <col min="3" max="3" width="28.85546875" style="2" customWidth="1"/>
    <col min="4" max="8" width="9.140625" style="2"/>
    <col min="9" max="9" width="16.140625" style="2" customWidth="1"/>
    <col min="10" max="14" width="9.140625" style="2"/>
    <col min="15" max="21" width="0" style="2" hidden="1" customWidth="1"/>
    <col min="22" max="23" width="9.140625" style="2"/>
    <col min="24" max="24" width="10" style="2" customWidth="1"/>
    <col min="25" max="16384" width="9.140625" style="2"/>
  </cols>
  <sheetData>
    <row r="1" spans="1: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15.75">
      <c r="A3" s="1"/>
      <c r="B3" s="1"/>
      <c r="C3" s="38" t="s">
        <v>0</v>
      </c>
      <c r="D3" s="38"/>
      <c r="E3" s="38"/>
      <c r="F3" s="38"/>
      <c r="G3" s="38"/>
      <c r="H3" s="38"/>
      <c r="I3" s="38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>
      <c r="A6" s="37" t="s">
        <v>1</v>
      </c>
      <c r="B6" s="37"/>
      <c r="C6" s="37"/>
      <c r="D6" s="39" t="s">
        <v>2</v>
      </c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1"/>
      <c r="T6" s="1"/>
      <c r="U6" s="1"/>
      <c r="V6" s="1"/>
      <c r="W6" s="1"/>
      <c r="X6" s="1"/>
      <c r="Y6" s="1"/>
    </row>
    <row r="7" spans="1:25">
      <c r="A7" s="37" t="s">
        <v>3</v>
      </c>
      <c r="B7" s="37"/>
      <c r="C7" s="37"/>
      <c r="D7" s="37" t="s">
        <v>4</v>
      </c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1"/>
      <c r="T7" s="1"/>
      <c r="U7" s="1"/>
      <c r="V7" s="1"/>
      <c r="W7" s="1"/>
      <c r="X7" s="1"/>
      <c r="Y7" s="1"/>
    </row>
    <row r="8" spans="1:25">
      <c r="A8" s="37" t="s">
        <v>5</v>
      </c>
      <c r="B8" s="37"/>
      <c r="C8" s="37"/>
      <c r="D8" s="37" t="s">
        <v>6</v>
      </c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1"/>
      <c r="T8" s="1"/>
      <c r="U8" s="1"/>
      <c r="V8" s="1"/>
      <c r="W8" s="1"/>
      <c r="X8" s="1"/>
      <c r="Y8" s="1"/>
    </row>
    <row r="9" spans="1: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>
      <c r="A11" s="34" t="s">
        <v>7</v>
      </c>
      <c r="B11" s="34" t="s">
        <v>8</v>
      </c>
      <c r="C11" s="26" t="s">
        <v>9</v>
      </c>
      <c r="D11" s="34" t="s">
        <v>10</v>
      </c>
      <c r="E11" s="26" t="s">
        <v>11</v>
      </c>
      <c r="F11" s="25" t="s">
        <v>12</v>
      </c>
      <c r="G11" s="25"/>
      <c r="H11" s="25"/>
      <c r="I11" s="25"/>
      <c r="J11" s="26" t="s">
        <v>13</v>
      </c>
      <c r="K11" s="29" t="s">
        <v>14</v>
      </c>
      <c r="L11" s="29" t="s">
        <v>15</v>
      </c>
      <c r="M11" s="29"/>
      <c r="N11" s="29"/>
      <c r="O11" s="29"/>
      <c r="P11" s="29"/>
      <c r="Q11" s="29"/>
      <c r="R11" s="29"/>
      <c r="S11" s="29"/>
      <c r="T11" s="29"/>
      <c r="U11" s="29"/>
      <c r="V11" s="29" t="s">
        <v>16</v>
      </c>
      <c r="W11" s="26" t="s">
        <v>17</v>
      </c>
      <c r="X11" s="26" t="s">
        <v>18</v>
      </c>
      <c r="Y11" s="26" t="s">
        <v>19</v>
      </c>
    </row>
    <row r="12" spans="1:25">
      <c r="A12" s="35"/>
      <c r="B12" s="35"/>
      <c r="C12" s="27"/>
      <c r="D12" s="35"/>
      <c r="E12" s="27"/>
      <c r="F12" s="26" t="s">
        <v>20</v>
      </c>
      <c r="G12" s="26" t="s">
        <v>21</v>
      </c>
      <c r="H12" s="26" t="s">
        <v>22</v>
      </c>
      <c r="I12" s="26" t="s">
        <v>23</v>
      </c>
      <c r="J12" s="27"/>
      <c r="K12" s="30"/>
      <c r="L12" s="32"/>
      <c r="M12" s="20"/>
      <c r="N12" s="20"/>
      <c r="O12" s="20"/>
      <c r="P12" s="20"/>
      <c r="Q12" s="20"/>
      <c r="R12" s="20"/>
      <c r="S12" s="20"/>
      <c r="T12" s="20"/>
      <c r="U12" s="33"/>
      <c r="V12" s="30"/>
      <c r="W12" s="27"/>
      <c r="X12" s="27"/>
      <c r="Y12" s="27"/>
    </row>
    <row r="13" spans="1:25">
      <c r="A13" s="36"/>
      <c r="B13" s="36"/>
      <c r="C13" s="28"/>
      <c r="D13" s="36"/>
      <c r="E13" s="28"/>
      <c r="F13" s="28"/>
      <c r="G13" s="28"/>
      <c r="H13" s="28"/>
      <c r="I13" s="28"/>
      <c r="J13" s="28"/>
      <c r="K13" s="31"/>
      <c r="L13" s="3" t="s">
        <v>24</v>
      </c>
      <c r="M13" s="3" t="s">
        <v>25</v>
      </c>
      <c r="N13" s="3" t="s">
        <v>26</v>
      </c>
      <c r="O13" s="3" t="s">
        <v>27</v>
      </c>
      <c r="P13" s="3" t="s">
        <v>28</v>
      </c>
      <c r="Q13" s="3" t="s">
        <v>29</v>
      </c>
      <c r="R13" s="3" t="s">
        <v>30</v>
      </c>
      <c r="S13" s="3" t="s">
        <v>31</v>
      </c>
      <c r="T13" s="3" t="s">
        <v>32</v>
      </c>
      <c r="U13" s="3" t="s">
        <v>33</v>
      </c>
      <c r="V13" s="31"/>
      <c r="W13" s="28"/>
      <c r="X13" s="28"/>
      <c r="Y13" s="28"/>
    </row>
    <row r="14" spans="1:25">
      <c r="A14" s="4" t="s">
        <v>34</v>
      </c>
      <c r="B14" s="4" t="s">
        <v>35</v>
      </c>
      <c r="C14" s="4" t="s">
        <v>36</v>
      </c>
      <c r="D14" s="4" t="s">
        <v>37</v>
      </c>
      <c r="E14" s="4" t="s">
        <v>38</v>
      </c>
      <c r="F14" s="4" t="s">
        <v>39</v>
      </c>
      <c r="G14" s="4" t="s">
        <v>40</v>
      </c>
      <c r="H14" s="4" t="s">
        <v>41</v>
      </c>
      <c r="I14" s="4" t="s">
        <v>42</v>
      </c>
      <c r="J14" s="4" t="s">
        <v>43</v>
      </c>
      <c r="K14" s="4" t="s">
        <v>44</v>
      </c>
      <c r="L14" s="4" t="s">
        <v>45</v>
      </c>
      <c r="M14" s="4" t="s">
        <v>46</v>
      </c>
      <c r="N14" s="4" t="s">
        <v>47</v>
      </c>
      <c r="O14" s="4" t="s">
        <v>48</v>
      </c>
      <c r="P14" s="4" t="s">
        <v>49</v>
      </c>
      <c r="Q14" s="4" t="s">
        <v>50</v>
      </c>
      <c r="R14" s="4" t="s">
        <v>51</v>
      </c>
      <c r="S14" s="4" t="s">
        <v>52</v>
      </c>
      <c r="T14" s="4" t="s">
        <v>53</v>
      </c>
      <c r="U14" s="4" t="s">
        <v>54</v>
      </c>
      <c r="V14" s="4" t="s">
        <v>55</v>
      </c>
      <c r="W14" s="4" t="s">
        <v>56</v>
      </c>
      <c r="X14" s="4" t="s">
        <v>57</v>
      </c>
      <c r="Y14" s="4" t="s">
        <v>58</v>
      </c>
    </row>
    <row r="15" spans="1:25" ht="45">
      <c r="A15" s="5">
        <v>1</v>
      </c>
      <c r="B15" s="6" t="s">
        <v>64</v>
      </c>
      <c r="C15" s="7" t="s">
        <v>65</v>
      </c>
      <c r="D15" s="6" t="s">
        <v>61</v>
      </c>
      <c r="E15" s="5">
        <v>1</v>
      </c>
      <c r="F15" s="8">
        <v>116722.22</v>
      </c>
      <c r="G15" s="6"/>
      <c r="H15" s="3"/>
      <c r="I15" s="6"/>
      <c r="J15" s="9">
        <v>1.0716000000000001</v>
      </c>
      <c r="K15" s="10">
        <v>118076.2</v>
      </c>
      <c r="L15" s="8">
        <v>218333.33</v>
      </c>
      <c r="M15" s="11">
        <v>135400</v>
      </c>
      <c r="N15" s="11">
        <v>217600</v>
      </c>
      <c r="O15" s="12"/>
      <c r="P15" s="12"/>
      <c r="Q15" s="12"/>
      <c r="R15" s="12"/>
      <c r="S15" s="12"/>
      <c r="T15" s="12"/>
      <c r="U15" s="12"/>
      <c r="V15" s="5">
        <v>4</v>
      </c>
      <c r="W15" s="8">
        <f>CEILING(SUM(K15:U15)/COUNTIF(K15:U15,"&gt;0"),0.01)</f>
        <v>172352.39</v>
      </c>
      <c r="X15" s="8">
        <f>W15*E15</f>
        <v>172352.39</v>
      </c>
      <c r="Y15" s="13">
        <f>STDEV(K15:U15)/W15*100</f>
        <v>30.834724736367981</v>
      </c>
    </row>
    <row r="16" spans="1:25" ht="56.25">
      <c r="A16" s="5">
        <v>2</v>
      </c>
      <c r="B16" s="6" t="s">
        <v>66</v>
      </c>
      <c r="C16" s="7" t="s">
        <v>67</v>
      </c>
      <c r="D16" s="6" t="s">
        <v>61</v>
      </c>
      <c r="E16" s="5">
        <v>4</v>
      </c>
      <c r="F16" s="11">
        <v>119800</v>
      </c>
      <c r="G16" s="6"/>
      <c r="H16" s="3"/>
      <c r="I16" s="6"/>
      <c r="J16" s="9">
        <v>1.0716000000000001</v>
      </c>
      <c r="K16" s="14">
        <v>124376.36</v>
      </c>
      <c r="L16" s="8">
        <v>197916.67</v>
      </c>
      <c r="M16" s="11">
        <v>149500</v>
      </c>
      <c r="N16" s="11">
        <v>197200</v>
      </c>
      <c r="O16" s="12"/>
      <c r="P16" s="12"/>
      <c r="Q16" s="12"/>
      <c r="R16" s="12"/>
      <c r="S16" s="12"/>
      <c r="T16" s="12"/>
      <c r="U16" s="12"/>
      <c r="V16" s="5">
        <v>4</v>
      </c>
      <c r="W16" s="8">
        <f>CEILING(SUM(K16:U16)/COUNTIF(K16:U16,"&gt;0"),0.01)</f>
        <v>167248.26</v>
      </c>
      <c r="X16" s="8">
        <f t="shared" ref="X16:X18" si="0">W16*E16</f>
        <v>668993.04</v>
      </c>
      <c r="Y16" s="13">
        <f>STDEV(K16:U16)/W16*100</f>
        <v>21.807207430002958</v>
      </c>
    </row>
    <row r="17" spans="1:25" ht="33.75">
      <c r="A17" s="5">
        <v>3</v>
      </c>
      <c r="B17" s="6" t="s">
        <v>59</v>
      </c>
      <c r="C17" s="7" t="s">
        <v>60</v>
      </c>
      <c r="D17" s="6" t="s">
        <v>61</v>
      </c>
      <c r="E17" s="5">
        <v>4</v>
      </c>
      <c r="F17" s="8">
        <v>10975.92</v>
      </c>
      <c r="G17" s="6"/>
      <c r="H17" s="3"/>
      <c r="I17" s="6"/>
      <c r="J17" s="9">
        <v>1.0716000000000001</v>
      </c>
      <c r="K17" s="14">
        <v>11493.98</v>
      </c>
      <c r="L17" s="8">
        <v>14583.33</v>
      </c>
      <c r="M17" s="11">
        <v>10560</v>
      </c>
      <c r="N17" s="11">
        <v>14000</v>
      </c>
      <c r="O17" s="12"/>
      <c r="P17" s="12"/>
      <c r="Q17" s="12"/>
      <c r="R17" s="12"/>
      <c r="S17" s="12"/>
      <c r="T17" s="12"/>
      <c r="U17" s="12"/>
      <c r="V17" s="5">
        <v>4</v>
      </c>
      <c r="W17" s="8">
        <f>CEILING(SUM(K17:U17)/COUNTIF(K17:U17,"&gt;0"),0.01)</f>
        <v>12659.33</v>
      </c>
      <c r="X17" s="8">
        <f t="shared" si="0"/>
        <v>50637.32</v>
      </c>
      <c r="Y17" s="13">
        <f>STDEV(K17:U17)/W17*100</f>
        <v>15.306738632837247</v>
      </c>
    </row>
    <row r="18" spans="1:25" ht="22.5">
      <c r="A18" s="5">
        <v>4</v>
      </c>
      <c r="B18" s="6" t="s">
        <v>62</v>
      </c>
      <c r="C18" s="7" t="s">
        <v>63</v>
      </c>
      <c r="D18" s="6" t="s">
        <v>61</v>
      </c>
      <c r="E18" s="5">
        <v>2</v>
      </c>
      <c r="F18" s="11">
        <v>21030</v>
      </c>
      <c r="G18" s="6"/>
      <c r="H18" s="3"/>
      <c r="I18" s="6"/>
      <c r="J18" s="9">
        <v>1.0716000000000001</v>
      </c>
      <c r="K18" s="14">
        <v>21151.97</v>
      </c>
      <c r="L18" s="8">
        <v>30833.33</v>
      </c>
      <c r="M18" s="11">
        <v>21690</v>
      </c>
      <c r="N18" s="11">
        <v>30500</v>
      </c>
      <c r="O18" s="12"/>
      <c r="P18" s="12"/>
      <c r="Q18" s="12"/>
      <c r="R18" s="12"/>
      <c r="S18" s="12"/>
      <c r="T18" s="12"/>
      <c r="U18" s="12"/>
      <c r="V18" s="5">
        <v>4</v>
      </c>
      <c r="W18" s="8">
        <f>CEILING(SUM(K18:U18)/COUNTIF(K18:U18,"&gt;0"),0.01)</f>
        <v>26043.83</v>
      </c>
      <c r="X18" s="8">
        <f t="shared" si="0"/>
        <v>52087.66</v>
      </c>
      <c r="Y18" s="13">
        <f>STDEV(K18:U18)/W18*100</f>
        <v>20.52019942574988</v>
      </c>
    </row>
    <row r="19" spans="1:25">
      <c r="A19" s="3"/>
      <c r="B19" s="3"/>
      <c r="C19" s="15" t="s">
        <v>68</v>
      </c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7"/>
      <c r="X19" s="8">
        <f>SUM(X15:X18)</f>
        <v>944070.41</v>
      </c>
      <c r="Y19" s="3"/>
    </row>
    <row r="20" spans="1:25">
      <c r="A20" s="3"/>
      <c r="B20" s="3"/>
      <c r="C20" s="15" t="s">
        <v>69</v>
      </c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7"/>
      <c r="X20" s="8">
        <f>X19</f>
        <v>944070.41</v>
      </c>
      <c r="Y20" s="3"/>
    </row>
    <row r="21" spans="1: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>
      <c r="A24" s="19" t="s">
        <v>70</v>
      </c>
      <c r="B24" s="19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>
      <c r="A25" s="23" t="s">
        <v>34</v>
      </c>
      <c r="B25" s="23"/>
      <c r="C25" s="23"/>
      <c r="D25" s="23"/>
      <c r="E25" s="23" t="s">
        <v>35</v>
      </c>
      <c r="F25" s="23"/>
      <c r="G25" s="23"/>
      <c r="H25" s="23"/>
      <c r="I25" s="23" t="s">
        <v>36</v>
      </c>
      <c r="J25" s="23"/>
      <c r="K25" s="23"/>
      <c r="L25" s="23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6.5" customHeight="1">
      <c r="A26" s="24" t="s">
        <v>71</v>
      </c>
      <c r="B26" s="24"/>
      <c r="C26" s="24"/>
      <c r="D26" s="24"/>
      <c r="E26" s="24" t="s">
        <v>72</v>
      </c>
      <c r="F26" s="24"/>
      <c r="G26" s="24"/>
      <c r="H26" s="24"/>
      <c r="I26" s="24" t="s">
        <v>73</v>
      </c>
      <c r="J26" s="24"/>
      <c r="K26" s="24"/>
      <c r="L26" s="24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>
      <c r="A28" s="19" t="s">
        <v>74</v>
      </c>
      <c r="B28" s="19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>
      <c r="A30" s="20" t="s">
        <v>75</v>
      </c>
      <c r="B30" s="20"/>
      <c r="C30" s="1"/>
      <c r="D30" s="20" t="s">
        <v>82</v>
      </c>
      <c r="E30" s="20"/>
      <c r="F30" s="20"/>
      <c r="G30" s="20"/>
      <c r="H30" s="20"/>
      <c r="I30" s="1"/>
      <c r="J30" s="21"/>
      <c r="K30" s="21"/>
      <c r="L30" s="1"/>
      <c r="M30" s="20" t="s">
        <v>83</v>
      </c>
      <c r="N30" s="20"/>
      <c r="O30" s="20"/>
      <c r="P30" s="20"/>
      <c r="Q30" s="1"/>
      <c r="R30" s="1"/>
      <c r="S30" s="1"/>
      <c r="T30" s="1"/>
      <c r="U30" s="1"/>
      <c r="V30" s="1"/>
      <c r="W30" s="1"/>
      <c r="X30" s="1"/>
      <c r="Y30" s="1"/>
    </row>
    <row r="31" spans="1:25">
      <c r="A31" s="23" t="s">
        <v>76</v>
      </c>
      <c r="B31" s="23"/>
      <c r="C31" s="1"/>
      <c r="D31" s="23" t="s">
        <v>77</v>
      </c>
      <c r="E31" s="23"/>
      <c r="F31" s="23"/>
      <c r="G31" s="23"/>
      <c r="H31" s="23"/>
      <c r="I31" s="1"/>
      <c r="J31" s="23" t="s">
        <v>78</v>
      </c>
      <c r="K31" s="23"/>
      <c r="L31" s="1"/>
      <c r="M31" s="23" t="s">
        <v>79</v>
      </c>
      <c r="N31" s="23"/>
      <c r="O31" s="23"/>
      <c r="P31" s="23"/>
      <c r="Q31" s="1"/>
      <c r="R31" s="1"/>
      <c r="S31" s="1"/>
      <c r="T31" s="1"/>
      <c r="U31" s="1"/>
      <c r="V31" s="1"/>
      <c r="W31" s="1"/>
      <c r="X31" s="1"/>
      <c r="Y31" s="1"/>
    </row>
    <row r="32" spans="1: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>
      <c r="A33" s="19" t="s">
        <v>80</v>
      </c>
      <c r="B33" s="19"/>
      <c r="C33" s="19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>
      <c r="A35" s="20" t="s">
        <v>75</v>
      </c>
      <c r="B35" s="20"/>
      <c r="C35" s="1"/>
      <c r="D35" s="20" t="s">
        <v>84</v>
      </c>
      <c r="E35" s="20"/>
      <c r="F35" s="20"/>
      <c r="G35" s="20"/>
      <c r="H35" s="20"/>
      <c r="I35" s="1"/>
      <c r="J35" s="21"/>
      <c r="K35" s="21"/>
      <c r="L35" s="1"/>
      <c r="M35" s="20" t="s">
        <v>85</v>
      </c>
      <c r="N35" s="20"/>
      <c r="O35" s="20"/>
      <c r="P35" s="20"/>
      <c r="Q35" s="1"/>
      <c r="R35" s="1"/>
      <c r="S35" s="1"/>
      <c r="T35" s="1"/>
      <c r="U35" s="1"/>
      <c r="V35" s="1"/>
      <c r="W35" s="1"/>
      <c r="X35" s="1"/>
      <c r="Y35" s="1"/>
    </row>
    <row r="36" spans="1:25">
      <c r="A36" s="22" t="s">
        <v>76</v>
      </c>
      <c r="B36" s="22"/>
      <c r="C36" s="1"/>
      <c r="D36" s="23" t="s">
        <v>77</v>
      </c>
      <c r="E36" s="23"/>
      <c r="F36" s="23"/>
      <c r="G36" s="23"/>
      <c r="H36" s="23"/>
      <c r="I36" s="1"/>
      <c r="J36" s="23" t="s">
        <v>78</v>
      </c>
      <c r="K36" s="23"/>
      <c r="L36" s="1"/>
      <c r="M36" s="23" t="s">
        <v>79</v>
      </c>
      <c r="N36" s="23"/>
      <c r="O36" s="23"/>
      <c r="P36" s="23"/>
      <c r="Q36" s="1"/>
      <c r="R36" s="1"/>
      <c r="S36" s="1"/>
      <c r="T36" s="1"/>
      <c r="U36" s="1"/>
      <c r="V36" s="1"/>
      <c r="W36" s="1"/>
      <c r="X36" s="1"/>
      <c r="Y36" s="1"/>
    </row>
    <row r="37" spans="1: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>
      <c r="A39" s="1" t="s">
        <v>81</v>
      </c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</row>
  </sheetData>
  <autoFilter ref="A14:Y14">
    <sortState ref="A15:Y20">
      <sortCondition ref="B14"/>
    </sortState>
  </autoFilter>
  <mergeCells count="50">
    <mergeCell ref="A8:C8"/>
    <mergeCell ref="D8:R8"/>
    <mergeCell ref="C3:I3"/>
    <mergeCell ref="A6:C6"/>
    <mergeCell ref="D6:R6"/>
    <mergeCell ref="A7:C7"/>
    <mergeCell ref="D7:R7"/>
    <mergeCell ref="A11:A13"/>
    <mergeCell ref="B11:B13"/>
    <mergeCell ref="C11:C13"/>
    <mergeCell ref="D11:D13"/>
    <mergeCell ref="E11:E13"/>
    <mergeCell ref="F11:I11"/>
    <mergeCell ref="Y11:Y13"/>
    <mergeCell ref="F12:F13"/>
    <mergeCell ref="G12:G13"/>
    <mergeCell ref="H12:H13"/>
    <mergeCell ref="I12:I13"/>
    <mergeCell ref="X11:X13"/>
    <mergeCell ref="J11:J13"/>
    <mergeCell ref="K11:K13"/>
    <mergeCell ref="L11:U12"/>
    <mergeCell ref="V11:V13"/>
    <mergeCell ref="W11:W13"/>
    <mergeCell ref="A31:B31"/>
    <mergeCell ref="D31:H31"/>
    <mergeCell ref="J31:K31"/>
    <mergeCell ref="M31:P31"/>
    <mergeCell ref="A24:B24"/>
    <mergeCell ref="A25:D25"/>
    <mergeCell ref="E25:H25"/>
    <mergeCell ref="I25:L25"/>
    <mergeCell ref="A26:D26"/>
    <mergeCell ref="E26:H26"/>
    <mergeCell ref="I26:L26"/>
    <mergeCell ref="A28:B28"/>
    <mergeCell ref="A30:B30"/>
    <mergeCell ref="D30:H30"/>
    <mergeCell ref="J30:K30"/>
    <mergeCell ref="M30:P30"/>
    <mergeCell ref="A41:Y41"/>
    <mergeCell ref="A33:C33"/>
    <mergeCell ref="A35:B35"/>
    <mergeCell ref="D35:H35"/>
    <mergeCell ref="J35:K35"/>
    <mergeCell ref="M35:P35"/>
    <mergeCell ref="A36:B36"/>
    <mergeCell ref="D36:H36"/>
    <mergeCell ref="J36:K36"/>
    <mergeCell ref="M36:P3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Самарские Коммунальные Системы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dzaharov</dc:creator>
  <cp:lastModifiedBy>aknyazkina</cp:lastModifiedBy>
  <dcterms:created xsi:type="dcterms:W3CDTF">2023-12-04T10:45:50Z</dcterms:created>
  <dcterms:modified xsi:type="dcterms:W3CDTF">2023-12-08T11:30:55Z</dcterms:modified>
</cp:coreProperties>
</file>